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zadanie" sheetId="1" r:id="rId1"/>
    <sheet name="test normality" sheetId="2" r:id="rId2"/>
    <sheet name="t-test" sheetId="3" r:id="rId3"/>
    <sheet name="krit. hodn. pre test normality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<sst xmlns="http://schemas.openxmlformats.org/spreadsheetml/2006/main" count="25" uniqueCount="25">
  <si>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priemer</t>
  </si>
  <si>
    <t>smerodajná odchýlka</t>
  </si>
  <si>
    <t>Číslo žiaka</t>
  </si>
  <si>
    <t>Zoradené údaje</t>
  </si>
  <si>
    <t>koeficienty</t>
  </si>
  <si>
    <t>odchýlky</t>
  </si>
  <si>
    <t>počet údajov</t>
  </si>
  <si>
    <t>priemer údajov</t>
  </si>
  <si>
    <t>D</t>
  </si>
  <si>
    <t>Y</t>
  </si>
  <si>
    <t>B-C</t>
  </si>
  <si>
    <t>D*E</t>
  </si>
  <si>
    <t>súčet F</t>
  </si>
  <si>
    <t>súčet štvorcov G</t>
  </si>
  <si>
    <t>počet žiakov</t>
  </si>
  <si>
    <t>priemer populácie</t>
  </si>
  <si>
    <t>hodnota testovacieho kritéria t</t>
  </si>
  <si>
    <t>kritická hodnota</t>
  </si>
  <si>
    <t>pravdepodobnosť omylu</t>
  </si>
  <si>
    <t xml:space="preserve">Pri meraní výšky 50 pätnásťročných náhodne vybraných žiakov športových gymnázií sme zistili údaje uvedené v zelených bunkách. Z výskumov vieme, že priemerná výška 15-ročných chlapcov je 162 cm. Otestujte hypotézu, že priemerná výška žiakov športových gymnázií sa signifikantne nelíši od priemernej výšky rovnako starých chlapcov v populácii. </t>
  </si>
  <si>
    <t>n</t>
  </si>
  <si>
    <t>a / 2</t>
  </si>
  <si>
    <t>1 - a / 2</t>
  </si>
  <si>
    <t>dvojstranná</t>
  </si>
  <si>
    <t>formulácia otázky (jednostranná, dvojstranná)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</si>
</sst>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9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  <font>
      <sz val="10"/>
      <name val="Symbol"/>
      <family val="1"/>
    </font>
    <font>
      <sz val="10"/>
      <name val="Times New Roman"/>
      <family val="1"/>
    </font>
    <font>
      <sz val="12"/>
      <name val="Times New Roman CE"/>
      <family val="1"/>
    </font>
    <font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9" fontId="7" fillId="2" borderId="1" xfId="2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8" fillId="3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76200</xdr:rowOff>
    </xdr:from>
    <xdr:to>
      <xdr:col>3</xdr:col>
      <xdr:colOff>600075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76200"/>
          <a:ext cx="1066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A3" sqref="A3"/>
    </sheetView>
  </sheetViews>
  <sheetFormatPr defaultColWidth="9.00390625" defaultRowHeight="12.75"/>
  <cols>
    <col min="1" max="16384" width="12.00390625" style="1" customWidth="1"/>
  </cols>
  <sheetData>
    <row r="1" spans="1:5" ht="69" customHeight="1">
      <c r="A1" s="19" t="s">
        <v>19</v>
      </c>
      <c r="B1" s="20"/>
      <c r="C1" s="20"/>
      <c r="D1" s="20"/>
      <c r="E1" s="21"/>
    </row>
    <row r="3" ht="12.75">
      <c r="A3" s="6">
        <v>155</v>
      </c>
    </row>
    <row r="4" ht="12.75">
      <c r="A4" s="6">
        <v>156</v>
      </c>
    </row>
    <row r="5" ht="12.75">
      <c r="A5" s="6">
        <v>157</v>
      </c>
    </row>
    <row r="6" ht="12.75">
      <c r="A6" s="6">
        <v>157</v>
      </c>
    </row>
    <row r="7" ht="12.75">
      <c r="A7" s="6">
        <v>158</v>
      </c>
    </row>
    <row r="8" ht="12.75">
      <c r="A8" s="6">
        <v>165</v>
      </c>
    </row>
    <row r="9" ht="12.75">
      <c r="A9" s="6">
        <v>165</v>
      </c>
    </row>
    <row r="10" ht="12.75">
      <c r="A10" s="6">
        <v>166</v>
      </c>
    </row>
    <row r="11" ht="12.75">
      <c r="A11" s="6">
        <v>166</v>
      </c>
    </row>
    <row r="12" ht="12.75">
      <c r="A12" s="6">
        <v>166</v>
      </c>
    </row>
    <row r="13" ht="12.75">
      <c r="A13" s="6">
        <v>161</v>
      </c>
    </row>
    <row r="14" ht="12.75">
      <c r="A14" s="6">
        <v>161</v>
      </c>
    </row>
    <row r="15" ht="12.75">
      <c r="A15" s="6">
        <v>162</v>
      </c>
    </row>
    <row r="16" ht="12.75">
      <c r="A16" s="6">
        <v>162</v>
      </c>
    </row>
    <row r="17" ht="12.75">
      <c r="A17" s="6">
        <v>162</v>
      </c>
    </row>
    <row r="18" ht="12.75">
      <c r="A18" s="6">
        <v>169</v>
      </c>
    </row>
    <row r="19" ht="12.75">
      <c r="A19" s="6">
        <v>169</v>
      </c>
    </row>
    <row r="20" ht="12.75">
      <c r="A20" s="6">
        <v>170</v>
      </c>
    </row>
    <row r="21" ht="12.75">
      <c r="A21" s="6">
        <v>171</v>
      </c>
    </row>
    <row r="22" ht="12.75">
      <c r="A22" s="6">
        <v>171</v>
      </c>
    </row>
    <row r="23" ht="12.75">
      <c r="A23" s="6">
        <v>158</v>
      </c>
    </row>
    <row r="24" ht="12.75">
      <c r="A24" s="6">
        <v>159</v>
      </c>
    </row>
    <row r="25" ht="12.75">
      <c r="A25" s="6">
        <v>159</v>
      </c>
    </row>
    <row r="26" ht="12.75">
      <c r="A26" s="6">
        <v>160</v>
      </c>
    </row>
    <row r="27" ht="12.75">
      <c r="A27" s="6">
        <v>160</v>
      </c>
    </row>
    <row r="28" ht="12.75">
      <c r="A28" s="6">
        <v>167</v>
      </c>
    </row>
    <row r="29" ht="12.75">
      <c r="A29" s="6">
        <v>167</v>
      </c>
    </row>
    <row r="30" ht="12.75">
      <c r="A30" s="6">
        <v>168</v>
      </c>
    </row>
    <row r="31" ht="12.75">
      <c r="A31" s="6">
        <v>168</v>
      </c>
    </row>
    <row r="32" ht="12.75">
      <c r="A32" s="6">
        <v>169</v>
      </c>
    </row>
    <row r="33" ht="12.75">
      <c r="A33" s="6">
        <v>163</v>
      </c>
    </row>
    <row r="34" ht="12.75">
      <c r="A34" s="6">
        <v>163</v>
      </c>
    </row>
    <row r="35" ht="12.75">
      <c r="A35" s="6">
        <v>163</v>
      </c>
    </row>
    <row r="36" ht="12.75">
      <c r="A36" s="6">
        <v>163</v>
      </c>
    </row>
    <row r="37" ht="12.75">
      <c r="A37" s="6">
        <v>164</v>
      </c>
    </row>
    <row r="38" ht="12.75">
      <c r="A38" s="6">
        <v>172</v>
      </c>
    </row>
    <row r="39" ht="12.75">
      <c r="A39" s="6">
        <v>172</v>
      </c>
    </row>
    <row r="40" ht="12.75">
      <c r="A40" s="6">
        <v>174</v>
      </c>
    </row>
    <row r="41" ht="12.75">
      <c r="A41" s="6">
        <v>174</v>
      </c>
    </row>
    <row r="42" ht="12.75">
      <c r="A42" s="6">
        <v>175</v>
      </c>
    </row>
    <row r="43" ht="12.75">
      <c r="A43" s="6">
        <v>164</v>
      </c>
    </row>
    <row r="44" ht="12.75">
      <c r="A44" s="6">
        <v>164</v>
      </c>
    </row>
    <row r="45" ht="12.75">
      <c r="A45" s="6">
        <v>165</v>
      </c>
    </row>
    <row r="46" ht="12.75">
      <c r="A46" s="6">
        <v>165</v>
      </c>
    </row>
    <row r="47" ht="12.75">
      <c r="A47" s="6">
        <v>165</v>
      </c>
    </row>
    <row r="48" ht="12.75">
      <c r="A48" s="6">
        <v>176</v>
      </c>
    </row>
    <row r="49" ht="12.75">
      <c r="A49" s="6">
        <v>177</v>
      </c>
    </row>
    <row r="50" ht="12.75">
      <c r="A50" s="6">
        <v>178</v>
      </c>
    </row>
    <row r="51" ht="12.75">
      <c r="A51" s="6">
        <v>180</v>
      </c>
    </row>
    <row r="52" ht="12.75">
      <c r="A52" s="6">
        <v>184</v>
      </c>
    </row>
  </sheetData>
  <mergeCells count="1">
    <mergeCell ref="A1:E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A1" sqref="A1"/>
    </sheetView>
  </sheetViews>
  <sheetFormatPr defaultColWidth="9.00390625" defaultRowHeight="12.75"/>
  <cols>
    <col min="1" max="8" width="6.625" style="1" customWidth="1"/>
    <col min="9" max="9" width="17.125" style="1" customWidth="1"/>
    <col min="10" max="10" width="8.00390625" style="1" customWidth="1"/>
    <col min="11" max="16384" width="6.625" style="1" customWidth="1"/>
  </cols>
  <sheetData>
    <row r="1" spans="1:10" ht="25.5">
      <c r="A1" s="4" t="s">
        <v>2</v>
      </c>
      <c r="B1" s="22" t="s">
        <v>3</v>
      </c>
      <c r="C1" s="22"/>
      <c r="D1" s="4" t="s">
        <v>10</v>
      </c>
      <c r="E1" s="4" t="s">
        <v>4</v>
      </c>
      <c r="F1" s="4" t="s">
        <v>11</v>
      </c>
      <c r="G1" s="4" t="s">
        <v>5</v>
      </c>
      <c r="I1" s="5" t="s">
        <v>6</v>
      </c>
      <c r="J1" s="2">
        <f>COUNT(zadanie!A3:A52)</f>
        <v>50</v>
      </c>
    </row>
    <row r="2" spans="1:10" ht="12.75">
      <c r="A2" s="2">
        <f>ROW(A2)-1</f>
        <v>1</v>
      </c>
      <c r="B2" s="2">
        <f>LARGE(zadanie!$A$3:$A$52,A2)</f>
        <v>184</v>
      </c>
      <c r="C2" s="2">
        <f>LARGE(zadanie!$A$3:$A$52,$J$1-A2+1)</f>
        <v>155</v>
      </c>
      <c r="D2" s="2">
        <f>IF(A2&gt;$J$1/2,0,B2-C2)</f>
        <v>29</v>
      </c>
      <c r="E2" s="2">
        <f>IF(A2&gt;$J$1/2,0,($J$1+1)/2-A2)</f>
        <v>24.5</v>
      </c>
      <c r="F2" s="2">
        <f>IF(A2&gt;$J$1/2,0,D2*E2)</f>
        <v>710.5</v>
      </c>
      <c r="G2" s="2">
        <f>B2-$J$2</f>
        <v>17.900000000000006</v>
      </c>
      <c r="I2" s="2" t="s">
        <v>7</v>
      </c>
      <c r="J2" s="3">
        <f>AVERAGE(zadanie!A3:A52)</f>
        <v>166.1</v>
      </c>
    </row>
    <row r="3" spans="1:10" ht="12.75">
      <c r="A3" s="2">
        <f aca="true" t="shared" si="0" ref="A3:A51">ROW(A3)-1</f>
        <v>2</v>
      </c>
      <c r="B3" s="2">
        <f>LARGE(zadanie!$A$3:$A$52,A3)</f>
        <v>180</v>
      </c>
      <c r="C3" s="2">
        <f>LARGE(zadanie!$A$3:$A$52,$J$1-A3+1)</f>
        <v>156</v>
      </c>
      <c r="D3" s="2">
        <f aca="true" t="shared" si="1" ref="D3:D51">IF(A3&gt;$J$1/2,0,B3-C3)</f>
        <v>24</v>
      </c>
      <c r="E3" s="2">
        <f aca="true" t="shared" si="2" ref="E3:E51">IF(A3&gt;$J$1/2,0,($J$1+1)/2-A3)</f>
        <v>23.5</v>
      </c>
      <c r="F3" s="2">
        <f aca="true" t="shared" si="3" ref="F3:F51">IF(A3&gt;$J$1/2,0,D3*E3)</f>
        <v>564</v>
      </c>
      <c r="G3" s="2">
        <f aca="true" t="shared" si="4" ref="G3:G51">B3-$J$2</f>
        <v>13.900000000000006</v>
      </c>
      <c r="I3" s="2" t="s">
        <v>12</v>
      </c>
      <c r="J3" s="2">
        <f>SUM(F2:F51)</f>
        <v>4533.5</v>
      </c>
    </row>
    <row r="4" spans="1:10" ht="12.75">
      <c r="A4" s="2">
        <f t="shared" si="0"/>
        <v>3</v>
      </c>
      <c r="B4" s="2">
        <f>LARGE(zadanie!$A$3:$A$52,A4)</f>
        <v>178</v>
      </c>
      <c r="C4" s="2">
        <f>LARGE(zadanie!$A$3:$A$52,$J$1-A4+1)</f>
        <v>157</v>
      </c>
      <c r="D4" s="2">
        <f t="shared" si="1"/>
        <v>21</v>
      </c>
      <c r="E4" s="2">
        <f t="shared" si="2"/>
        <v>22.5</v>
      </c>
      <c r="F4" s="2">
        <f t="shared" si="3"/>
        <v>472.5</v>
      </c>
      <c r="G4" s="2">
        <f t="shared" si="4"/>
        <v>11.900000000000006</v>
      </c>
      <c r="I4" s="2" t="s">
        <v>13</v>
      </c>
      <c r="J4" s="2">
        <f>SUMSQ(G2:G51)</f>
        <v>2100.500000000001</v>
      </c>
    </row>
    <row r="5" spans="1:10" ht="12.75">
      <c r="A5" s="2">
        <f t="shared" si="0"/>
        <v>4</v>
      </c>
      <c r="B5" s="2">
        <f>LARGE(zadanie!$A$3:$A$52,A5)</f>
        <v>177</v>
      </c>
      <c r="C5" s="2">
        <f>LARGE(zadanie!$A$3:$A$52,$J$1-A5+1)</f>
        <v>157</v>
      </c>
      <c r="D5" s="2">
        <f t="shared" si="1"/>
        <v>20</v>
      </c>
      <c r="E5" s="2">
        <f t="shared" si="2"/>
        <v>21.5</v>
      </c>
      <c r="F5" s="2">
        <f t="shared" si="3"/>
        <v>430</v>
      </c>
      <c r="G5" s="2">
        <f t="shared" si="4"/>
        <v>10.900000000000006</v>
      </c>
      <c r="I5" s="2" t="s">
        <v>8</v>
      </c>
      <c r="J5" s="2">
        <f>J3/SQRT(J1*J1*J1*J4)</f>
        <v>0.2797803896143524</v>
      </c>
    </row>
    <row r="6" spans="1:10" ht="12.75">
      <c r="A6" s="2">
        <f t="shared" si="0"/>
        <v>5</v>
      </c>
      <c r="B6" s="2">
        <f>LARGE(zadanie!$A$3:$A$52,A6)</f>
        <v>176</v>
      </c>
      <c r="C6" s="2">
        <f>LARGE(zadanie!$A$3:$A$52,$J$1-A6+1)</f>
        <v>158</v>
      </c>
      <c r="D6" s="2">
        <f t="shared" si="1"/>
        <v>18</v>
      </c>
      <c r="E6" s="2">
        <f t="shared" si="2"/>
        <v>20.5</v>
      </c>
      <c r="F6" s="2">
        <f t="shared" si="3"/>
        <v>369</v>
      </c>
      <c r="G6" s="2">
        <f t="shared" si="4"/>
        <v>9.900000000000006</v>
      </c>
      <c r="I6" s="7" t="s">
        <v>9</v>
      </c>
      <c r="J6" s="7">
        <f>SQRT(J1)*(J5-0.2820948)/0.029986</f>
        <v>-0.5457664503901691</v>
      </c>
    </row>
    <row r="7" spans="1:7" ht="12.75">
      <c r="A7" s="2">
        <f t="shared" si="0"/>
        <v>6</v>
      </c>
      <c r="B7" s="2">
        <f>LARGE(zadanie!$A$3:$A$52,A7)</f>
        <v>175</v>
      </c>
      <c r="C7" s="2">
        <f>LARGE(zadanie!$A$3:$A$52,$J$1-A7+1)</f>
        <v>158</v>
      </c>
      <c r="D7" s="2">
        <f t="shared" si="1"/>
        <v>17</v>
      </c>
      <c r="E7" s="2">
        <f t="shared" si="2"/>
        <v>19.5</v>
      </c>
      <c r="F7" s="2">
        <f t="shared" si="3"/>
        <v>331.5</v>
      </c>
      <c r="G7" s="2">
        <f t="shared" si="4"/>
        <v>8.900000000000006</v>
      </c>
    </row>
    <row r="8" spans="1:7" ht="12.75">
      <c r="A8" s="2">
        <f t="shared" si="0"/>
        <v>7</v>
      </c>
      <c r="B8" s="2">
        <f>LARGE(zadanie!$A$3:$A$52,A8)</f>
        <v>174</v>
      </c>
      <c r="C8" s="2">
        <f>LARGE(zadanie!$A$3:$A$52,$J$1-A8+1)</f>
        <v>159</v>
      </c>
      <c r="D8" s="2">
        <f t="shared" si="1"/>
        <v>15</v>
      </c>
      <c r="E8" s="2">
        <f t="shared" si="2"/>
        <v>18.5</v>
      </c>
      <c r="F8" s="2">
        <f t="shared" si="3"/>
        <v>277.5</v>
      </c>
      <c r="G8" s="2">
        <f t="shared" si="4"/>
        <v>7.900000000000006</v>
      </c>
    </row>
    <row r="9" spans="1:7" ht="12.75">
      <c r="A9" s="2">
        <f t="shared" si="0"/>
        <v>8</v>
      </c>
      <c r="B9" s="2">
        <f>LARGE(zadanie!$A$3:$A$52,A9)</f>
        <v>174</v>
      </c>
      <c r="C9" s="2">
        <f>LARGE(zadanie!$A$3:$A$52,$J$1-A9+1)</f>
        <v>159</v>
      </c>
      <c r="D9" s="2">
        <f t="shared" si="1"/>
        <v>15</v>
      </c>
      <c r="E9" s="2">
        <f t="shared" si="2"/>
        <v>17.5</v>
      </c>
      <c r="F9" s="2">
        <f t="shared" si="3"/>
        <v>262.5</v>
      </c>
      <c r="G9" s="2">
        <f t="shared" si="4"/>
        <v>7.900000000000006</v>
      </c>
    </row>
    <row r="10" spans="1:7" ht="12.75">
      <c r="A10" s="2">
        <f t="shared" si="0"/>
        <v>9</v>
      </c>
      <c r="B10" s="2">
        <f>LARGE(zadanie!$A$3:$A$52,A10)</f>
        <v>172</v>
      </c>
      <c r="C10" s="2">
        <f>LARGE(zadanie!$A$3:$A$52,$J$1-A10+1)</f>
        <v>160</v>
      </c>
      <c r="D10" s="2">
        <f t="shared" si="1"/>
        <v>12</v>
      </c>
      <c r="E10" s="2">
        <f t="shared" si="2"/>
        <v>16.5</v>
      </c>
      <c r="F10" s="2">
        <f t="shared" si="3"/>
        <v>198</v>
      </c>
      <c r="G10" s="2">
        <f t="shared" si="4"/>
        <v>5.900000000000006</v>
      </c>
    </row>
    <row r="11" spans="1:7" ht="12.75">
      <c r="A11" s="2">
        <f t="shared" si="0"/>
        <v>10</v>
      </c>
      <c r="B11" s="2">
        <f>LARGE(zadanie!$A$3:$A$52,A11)</f>
        <v>172</v>
      </c>
      <c r="C11" s="2">
        <f>LARGE(zadanie!$A$3:$A$52,$J$1-A11+1)</f>
        <v>160</v>
      </c>
      <c r="D11" s="2">
        <f t="shared" si="1"/>
        <v>12</v>
      </c>
      <c r="E11" s="2">
        <f t="shared" si="2"/>
        <v>15.5</v>
      </c>
      <c r="F11" s="2">
        <f t="shared" si="3"/>
        <v>186</v>
      </c>
      <c r="G11" s="2">
        <f t="shared" si="4"/>
        <v>5.900000000000006</v>
      </c>
    </row>
    <row r="12" spans="1:7" ht="12.75">
      <c r="A12" s="2">
        <f t="shared" si="0"/>
        <v>11</v>
      </c>
      <c r="B12" s="2">
        <f>LARGE(zadanie!$A$3:$A$52,A12)</f>
        <v>171</v>
      </c>
      <c r="C12" s="2">
        <f>LARGE(zadanie!$A$3:$A$52,$J$1-A12+1)</f>
        <v>161</v>
      </c>
      <c r="D12" s="2">
        <f t="shared" si="1"/>
        <v>10</v>
      </c>
      <c r="E12" s="2">
        <f t="shared" si="2"/>
        <v>14.5</v>
      </c>
      <c r="F12" s="2">
        <f t="shared" si="3"/>
        <v>145</v>
      </c>
      <c r="G12" s="2">
        <f t="shared" si="4"/>
        <v>4.900000000000006</v>
      </c>
    </row>
    <row r="13" spans="1:7" ht="12.75">
      <c r="A13" s="2">
        <f t="shared" si="0"/>
        <v>12</v>
      </c>
      <c r="B13" s="2">
        <f>LARGE(zadanie!$A$3:$A$52,A13)</f>
        <v>171</v>
      </c>
      <c r="C13" s="2">
        <f>LARGE(zadanie!$A$3:$A$52,$J$1-A13+1)</f>
        <v>161</v>
      </c>
      <c r="D13" s="2">
        <f t="shared" si="1"/>
        <v>10</v>
      </c>
      <c r="E13" s="2">
        <f t="shared" si="2"/>
        <v>13.5</v>
      </c>
      <c r="F13" s="2">
        <f t="shared" si="3"/>
        <v>135</v>
      </c>
      <c r="G13" s="2">
        <f t="shared" si="4"/>
        <v>4.900000000000006</v>
      </c>
    </row>
    <row r="14" spans="1:7" ht="12.75">
      <c r="A14" s="2">
        <f t="shared" si="0"/>
        <v>13</v>
      </c>
      <c r="B14" s="2">
        <f>LARGE(zadanie!$A$3:$A$52,A14)</f>
        <v>170</v>
      </c>
      <c r="C14" s="2">
        <f>LARGE(zadanie!$A$3:$A$52,$J$1-A14+1)</f>
        <v>162</v>
      </c>
      <c r="D14" s="2">
        <f t="shared" si="1"/>
        <v>8</v>
      </c>
      <c r="E14" s="2">
        <f t="shared" si="2"/>
        <v>12.5</v>
      </c>
      <c r="F14" s="2">
        <f t="shared" si="3"/>
        <v>100</v>
      </c>
      <c r="G14" s="2">
        <f t="shared" si="4"/>
        <v>3.9000000000000057</v>
      </c>
    </row>
    <row r="15" spans="1:7" ht="12.75">
      <c r="A15" s="2">
        <f t="shared" si="0"/>
        <v>14</v>
      </c>
      <c r="B15" s="2">
        <f>LARGE(zadanie!$A$3:$A$52,A15)</f>
        <v>169</v>
      </c>
      <c r="C15" s="2">
        <f>LARGE(zadanie!$A$3:$A$52,$J$1-A15+1)</f>
        <v>162</v>
      </c>
      <c r="D15" s="2">
        <f t="shared" si="1"/>
        <v>7</v>
      </c>
      <c r="E15" s="2">
        <f t="shared" si="2"/>
        <v>11.5</v>
      </c>
      <c r="F15" s="2">
        <f t="shared" si="3"/>
        <v>80.5</v>
      </c>
      <c r="G15" s="2">
        <f t="shared" si="4"/>
        <v>2.9000000000000057</v>
      </c>
    </row>
    <row r="16" spans="1:7" ht="12.75">
      <c r="A16" s="2">
        <f t="shared" si="0"/>
        <v>15</v>
      </c>
      <c r="B16" s="2">
        <f>LARGE(zadanie!$A$3:$A$52,A16)</f>
        <v>169</v>
      </c>
      <c r="C16" s="2">
        <f>LARGE(zadanie!$A$3:$A$52,$J$1-A16+1)</f>
        <v>162</v>
      </c>
      <c r="D16" s="2">
        <f t="shared" si="1"/>
        <v>7</v>
      </c>
      <c r="E16" s="2">
        <f t="shared" si="2"/>
        <v>10.5</v>
      </c>
      <c r="F16" s="2">
        <f t="shared" si="3"/>
        <v>73.5</v>
      </c>
      <c r="G16" s="2">
        <f t="shared" si="4"/>
        <v>2.9000000000000057</v>
      </c>
    </row>
    <row r="17" spans="1:7" ht="12.75">
      <c r="A17" s="2">
        <f t="shared" si="0"/>
        <v>16</v>
      </c>
      <c r="B17" s="2">
        <f>LARGE(zadanie!$A$3:$A$52,A17)</f>
        <v>169</v>
      </c>
      <c r="C17" s="2">
        <f>LARGE(zadanie!$A$3:$A$52,$J$1-A17+1)</f>
        <v>163</v>
      </c>
      <c r="D17" s="2">
        <f t="shared" si="1"/>
        <v>6</v>
      </c>
      <c r="E17" s="2">
        <f t="shared" si="2"/>
        <v>9.5</v>
      </c>
      <c r="F17" s="2">
        <f t="shared" si="3"/>
        <v>57</v>
      </c>
      <c r="G17" s="2">
        <f t="shared" si="4"/>
        <v>2.9000000000000057</v>
      </c>
    </row>
    <row r="18" spans="1:7" ht="12.75">
      <c r="A18" s="2">
        <f t="shared" si="0"/>
        <v>17</v>
      </c>
      <c r="B18" s="2">
        <f>LARGE(zadanie!$A$3:$A$52,A18)</f>
        <v>168</v>
      </c>
      <c r="C18" s="2">
        <f>LARGE(zadanie!$A$3:$A$52,$J$1-A18+1)</f>
        <v>163</v>
      </c>
      <c r="D18" s="2">
        <f t="shared" si="1"/>
        <v>5</v>
      </c>
      <c r="E18" s="2">
        <f t="shared" si="2"/>
        <v>8.5</v>
      </c>
      <c r="F18" s="2">
        <f t="shared" si="3"/>
        <v>42.5</v>
      </c>
      <c r="G18" s="2">
        <f t="shared" si="4"/>
        <v>1.9000000000000057</v>
      </c>
    </row>
    <row r="19" spans="1:7" ht="12.75">
      <c r="A19" s="2">
        <f t="shared" si="0"/>
        <v>18</v>
      </c>
      <c r="B19" s="2">
        <f>LARGE(zadanie!$A$3:$A$52,A19)</f>
        <v>168</v>
      </c>
      <c r="C19" s="2">
        <f>LARGE(zadanie!$A$3:$A$52,$J$1-A19+1)</f>
        <v>163</v>
      </c>
      <c r="D19" s="2">
        <f t="shared" si="1"/>
        <v>5</v>
      </c>
      <c r="E19" s="2">
        <f t="shared" si="2"/>
        <v>7.5</v>
      </c>
      <c r="F19" s="2">
        <f t="shared" si="3"/>
        <v>37.5</v>
      </c>
      <c r="G19" s="2">
        <f t="shared" si="4"/>
        <v>1.9000000000000057</v>
      </c>
    </row>
    <row r="20" spans="1:7" ht="12.75">
      <c r="A20" s="2">
        <f t="shared" si="0"/>
        <v>19</v>
      </c>
      <c r="B20" s="2">
        <f>LARGE(zadanie!$A$3:$A$52,A20)</f>
        <v>167</v>
      </c>
      <c r="C20" s="2">
        <f>LARGE(zadanie!$A$3:$A$52,$J$1-A20+1)</f>
        <v>163</v>
      </c>
      <c r="D20" s="2">
        <f t="shared" si="1"/>
        <v>4</v>
      </c>
      <c r="E20" s="2">
        <f t="shared" si="2"/>
        <v>6.5</v>
      </c>
      <c r="F20" s="2">
        <f t="shared" si="3"/>
        <v>26</v>
      </c>
      <c r="G20" s="2">
        <f t="shared" si="4"/>
        <v>0.9000000000000057</v>
      </c>
    </row>
    <row r="21" spans="1:7" ht="12.75">
      <c r="A21" s="2">
        <f t="shared" si="0"/>
        <v>20</v>
      </c>
      <c r="B21" s="2">
        <f>LARGE(zadanie!$A$3:$A$52,A21)</f>
        <v>167</v>
      </c>
      <c r="C21" s="2">
        <f>LARGE(zadanie!$A$3:$A$52,$J$1-A21+1)</f>
        <v>164</v>
      </c>
      <c r="D21" s="2">
        <f t="shared" si="1"/>
        <v>3</v>
      </c>
      <c r="E21" s="2">
        <f t="shared" si="2"/>
        <v>5.5</v>
      </c>
      <c r="F21" s="2">
        <f t="shared" si="3"/>
        <v>16.5</v>
      </c>
      <c r="G21" s="2">
        <f t="shared" si="4"/>
        <v>0.9000000000000057</v>
      </c>
    </row>
    <row r="22" spans="1:7" ht="12.75">
      <c r="A22" s="2">
        <f t="shared" si="0"/>
        <v>21</v>
      </c>
      <c r="B22" s="2">
        <f>LARGE(zadanie!$A$3:$A$52,A22)</f>
        <v>166</v>
      </c>
      <c r="C22" s="2">
        <f>LARGE(zadanie!$A$3:$A$52,$J$1-A22+1)</f>
        <v>164</v>
      </c>
      <c r="D22" s="2">
        <f t="shared" si="1"/>
        <v>2</v>
      </c>
      <c r="E22" s="2">
        <f t="shared" si="2"/>
        <v>4.5</v>
      </c>
      <c r="F22" s="2">
        <f t="shared" si="3"/>
        <v>9</v>
      </c>
      <c r="G22" s="2">
        <f t="shared" si="4"/>
        <v>-0.09999999999999432</v>
      </c>
    </row>
    <row r="23" spans="1:7" ht="12.75">
      <c r="A23" s="2">
        <f t="shared" si="0"/>
        <v>22</v>
      </c>
      <c r="B23" s="2">
        <f>LARGE(zadanie!$A$3:$A$52,A23)</f>
        <v>166</v>
      </c>
      <c r="C23" s="2">
        <f>LARGE(zadanie!$A$3:$A$52,$J$1-A23+1)</f>
        <v>164</v>
      </c>
      <c r="D23" s="2">
        <f t="shared" si="1"/>
        <v>2</v>
      </c>
      <c r="E23" s="2">
        <f t="shared" si="2"/>
        <v>3.5</v>
      </c>
      <c r="F23" s="2">
        <f t="shared" si="3"/>
        <v>7</v>
      </c>
      <c r="G23" s="2">
        <f t="shared" si="4"/>
        <v>-0.09999999999999432</v>
      </c>
    </row>
    <row r="24" spans="1:7" ht="12.75">
      <c r="A24" s="2">
        <f t="shared" si="0"/>
        <v>23</v>
      </c>
      <c r="B24" s="2">
        <f>LARGE(zadanie!$A$3:$A$52,A24)</f>
        <v>166</v>
      </c>
      <c r="C24" s="2">
        <f>LARGE(zadanie!$A$3:$A$52,$J$1-A24+1)</f>
        <v>165</v>
      </c>
      <c r="D24" s="2">
        <f t="shared" si="1"/>
        <v>1</v>
      </c>
      <c r="E24" s="2">
        <f t="shared" si="2"/>
        <v>2.5</v>
      </c>
      <c r="F24" s="2">
        <f t="shared" si="3"/>
        <v>2.5</v>
      </c>
      <c r="G24" s="2">
        <f t="shared" si="4"/>
        <v>-0.09999999999999432</v>
      </c>
    </row>
    <row r="25" spans="1:7" ht="12.75">
      <c r="A25" s="2">
        <f t="shared" si="0"/>
        <v>24</v>
      </c>
      <c r="B25" s="2">
        <f>LARGE(zadanie!$A$3:$A$52,A25)</f>
        <v>165</v>
      </c>
      <c r="C25" s="2">
        <f>LARGE(zadanie!$A$3:$A$52,$J$1-A25+1)</f>
        <v>165</v>
      </c>
      <c r="D25" s="2">
        <f t="shared" si="1"/>
        <v>0</v>
      </c>
      <c r="E25" s="2">
        <f t="shared" si="2"/>
        <v>1.5</v>
      </c>
      <c r="F25" s="2">
        <f t="shared" si="3"/>
        <v>0</v>
      </c>
      <c r="G25" s="2">
        <f t="shared" si="4"/>
        <v>-1.0999999999999943</v>
      </c>
    </row>
    <row r="26" spans="1:7" ht="12.75">
      <c r="A26" s="2">
        <f t="shared" si="0"/>
        <v>25</v>
      </c>
      <c r="B26" s="2">
        <f>LARGE(zadanie!$A$3:$A$52,A26)</f>
        <v>165</v>
      </c>
      <c r="C26" s="2">
        <f>LARGE(zadanie!$A$3:$A$52,$J$1-A26+1)</f>
        <v>165</v>
      </c>
      <c r="D26" s="2">
        <f t="shared" si="1"/>
        <v>0</v>
      </c>
      <c r="E26" s="2">
        <f t="shared" si="2"/>
        <v>0.5</v>
      </c>
      <c r="F26" s="2">
        <f t="shared" si="3"/>
        <v>0</v>
      </c>
      <c r="G26" s="2">
        <f t="shared" si="4"/>
        <v>-1.0999999999999943</v>
      </c>
    </row>
    <row r="27" spans="1:7" ht="12.75">
      <c r="A27" s="2">
        <f t="shared" si="0"/>
        <v>26</v>
      </c>
      <c r="B27" s="2">
        <f>LARGE(zadanie!$A$3:$A$52,A27)</f>
        <v>165</v>
      </c>
      <c r="C27" s="2">
        <f>LARGE(zadanie!$A$3:$A$52,$J$1-A27+1)</f>
        <v>165</v>
      </c>
      <c r="D27" s="2">
        <f t="shared" si="1"/>
        <v>0</v>
      </c>
      <c r="E27" s="2">
        <f t="shared" si="2"/>
        <v>0</v>
      </c>
      <c r="F27" s="2">
        <f t="shared" si="3"/>
        <v>0</v>
      </c>
      <c r="G27" s="2">
        <f t="shared" si="4"/>
        <v>-1.0999999999999943</v>
      </c>
    </row>
    <row r="28" spans="1:7" ht="12.75">
      <c r="A28" s="2">
        <f t="shared" si="0"/>
        <v>27</v>
      </c>
      <c r="B28" s="2">
        <f>LARGE(zadanie!$A$3:$A$52,A28)</f>
        <v>165</v>
      </c>
      <c r="C28" s="2">
        <f>LARGE(zadanie!$A$3:$A$52,$J$1-A28+1)</f>
        <v>165</v>
      </c>
      <c r="D28" s="2">
        <f t="shared" si="1"/>
        <v>0</v>
      </c>
      <c r="E28" s="2">
        <f t="shared" si="2"/>
        <v>0</v>
      </c>
      <c r="F28" s="2">
        <f t="shared" si="3"/>
        <v>0</v>
      </c>
      <c r="G28" s="2">
        <f t="shared" si="4"/>
        <v>-1.0999999999999943</v>
      </c>
    </row>
    <row r="29" spans="1:7" ht="12.75">
      <c r="A29" s="2">
        <f t="shared" si="0"/>
        <v>28</v>
      </c>
      <c r="B29" s="2">
        <f>LARGE(zadanie!$A$3:$A$52,A29)</f>
        <v>165</v>
      </c>
      <c r="C29" s="2">
        <f>LARGE(zadanie!$A$3:$A$52,$J$1-A29+1)</f>
        <v>166</v>
      </c>
      <c r="D29" s="2">
        <f t="shared" si="1"/>
        <v>0</v>
      </c>
      <c r="E29" s="2">
        <f t="shared" si="2"/>
        <v>0</v>
      </c>
      <c r="F29" s="2">
        <f t="shared" si="3"/>
        <v>0</v>
      </c>
      <c r="G29" s="2">
        <f t="shared" si="4"/>
        <v>-1.0999999999999943</v>
      </c>
    </row>
    <row r="30" spans="1:7" ht="12.75">
      <c r="A30" s="2">
        <f t="shared" si="0"/>
        <v>29</v>
      </c>
      <c r="B30" s="2">
        <f>LARGE(zadanie!$A$3:$A$52,A30)</f>
        <v>164</v>
      </c>
      <c r="C30" s="2">
        <f>LARGE(zadanie!$A$3:$A$52,$J$1-A30+1)</f>
        <v>166</v>
      </c>
      <c r="D30" s="2">
        <f t="shared" si="1"/>
        <v>0</v>
      </c>
      <c r="E30" s="2">
        <f t="shared" si="2"/>
        <v>0</v>
      </c>
      <c r="F30" s="2">
        <f t="shared" si="3"/>
        <v>0</v>
      </c>
      <c r="G30" s="2">
        <f t="shared" si="4"/>
        <v>-2.0999999999999943</v>
      </c>
    </row>
    <row r="31" spans="1:7" ht="12.75">
      <c r="A31" s="2">
        <f t="shared" si="0"/>
        <v>30</v>
      </c>
      <c r="B31" s="2">
        <f>LARGE(zadanie!$A$3:$A$52,A31)</f>
        <v>164</v>
      </c>
      <c r="C31" s="2">
        <f>LARGE(zadanie!$A$3:$A$52,$J$1-A31+1)</f>
        <v>166</v>
      </c>
      <c r="D31" s="2">
        <f t="shared" si="1"/>
        <v>0</v>
      </c>
      <c r="E31" s="2">
        <f t="shared" si="2"/>
        <v>0</v>
      </c>
      <c r="F31" s="2">
        <f t="shared" si="3"/>
        <v>0</v>
      </c>
      <c r="G31" s="2">
        <f t="shared" si="4"/>
        <v>-2.0999999999999943</v>
      </c>
    </row>
    <row r="32" spans="1:7" ht="12.75">
      <c r="A32" s="2">
        <f t="shared" si="0"/>
        <v>31</v>
      </c>
      <c r="B32" s="2">
        <f>LARGE(zadanie!$A$3:$A$52,A32)</f>
        <v>164</v>
      </c>
      <c r="C32" s="2">
        <f>LARGE(zadanie!$A$3:$A$52,$J$1-A32+1)</f>
        <v>167</v>
      </c>
      <c r="D32" s="2">
        <f t="shared" si="1"/>
        <v>0</v>
      </c>
      <c r="E32" s="2">
        <f t="shared" si="2"/>
        <v>0</v>
      </c>
      <c r="F32" s="2">
        <f t="shared" si="3"/>
        <v>0</v>
      </c>
      <c r="G32" s="2">
        <f t="shared" si="4"/>
        <v>-2.0999999999999943</v>
      </c>
    </row>
    <row r="33" spans="1:7" ht="12.75">
      <c r="A33" s="2">
        <f t="shared" si="0"/>
        <v>32</v>
      </c>
      <c r="B33" s="2">
        <f>LARGE(zadanie!$A$3:$A$52,A33)</f>
        <v>163</v>
      </c>
      <c r="C33" s="2">
        <f>LARGE(zadanie!$A$3:$A$52,$J$1-A33+1)</f>
        <v>167</v>
      </c>
      <c r="D33" s="2">
        <f t="shared" si="1"/>
        <v>0</v>
      </c>
      <c r="E33" s="2">
        <f t="shared" si="2"/>
        <v>0</v>
      </c>
      <c r="F33" s="2">
        <f t="shared" si="3"/>
        <v>0</v>
      </c>
      <c r="G33" s="2">
        <f t="shared" si="4"/>
        <v>-3.0999999999999943</v>
      </c>
    </row>
    <row r="34" spans="1:7" ht="12.75">
      <c r="A34" s="2">
        <f t="shared" si="0"/>
        <v>33</v>
      </c>
      <c r="B34" s="2">
        <f>LARGE(zadanie!$A$3:$A$52,A34)</f>
        <v>163</v>
      </c>
      <c r="C34" s="2">
        <f>LARGE(zadanie!$A$3:$A$52,$J$1-A34+1)</f>
        <v>168</v>
      </c>
      <c r="D34" s="2">
        <f t="shared" si="1"/>
        <v>0</v>
      </c>
      <c r="E34" s="2">
        <f t="shared" si="2"/>
        <v>0</v>
      </c>
      <c r="F34" s="2">
        <f t="shared" si="3"/>
        <v>0</v>
      </c>
      <c r="G34" s="2">
        <f t="shared" si="4"/>
        <v>-3.0999999999999943</v>
      </c>
    </row>
    <row r="35" spans="1:7" ht="12.75">
      <c r="A35" s="2">
        <f t="shared" si="0"/>
        <v>34</v>
      </c>
      <c r="B35" s="2">
        <f>LARGE(zadanie!$A$3:$A$52,A35)</f>
        <v>163</v>
      </c>
      <c r="C35" s="2">
        <f>LARGE(zadanie!$A$3:$A$52,$J$1-A35+1)</f>
        <v>168</v>
      </c>
      <c r="D35" s="2">
        <f t="shared" si="1"/>
        <v>0</v>
      </c>
      <c r="E35" s="2">
        <f t="shared" si="2"/>
        <v>0</v>
      </c>
      <c r="F35" s="2">
        <f t="shared" si="3"/>
        <v>0</v>
      </c>
      <c r="G35" s="2">
        <f t="shared" si="4"/>
        <v>-3.0999999999999943</v>
      </c>
    </row>
    <row r="36" spans="1:7" ht="12.75">
      <c r="A36" s="2">
        <f t="shared" si="0"/>
        <v>35</v>
      </c>
      <c r="B36" s="2">
        <f>LARGE(zadanie!$A$3:$A$52,A36)</f>
        <v>163</v>
      </c>
      <c r="C36" s="2">
        <f>LARGE(zadanie!$A$3:$A$52,$J$1-A36+1)</f>
        <v>169</v>
      </c>
      <c r="D36" s="2">
        <f t="shared" si="1"/>
        <v>0</v>
      </c>
      <c r="E36" s="2">
        <f t="shared" si="2"/>
        <v>0</v>
      </c>
      <c r="F36" s="2">
        <f t="shared" si="3"/>
        <v>0</v>
      </c>
      <c r="G36" s="2">
        <f t="shared" si="4"/>
        <v>-3.0999999999999943</v>
      </c>
    </row>
    <row r="37" spans="1:7" ht="12.75">
      <c r="A37" s="2">
        <f t="shared" si="0"/>
        <v>36</v>
      </c>
      <c r="B37" s="2">
        <f>LARGE(zadanie!$A$3:$A$52,A37)</f>
        <v>162</v>
      </c>
      <c r="C37" s="2">
        <f>LARGE(zadanie!$A$3:$A$52,$J$1-A37+1)</f>
        <v>169</v>
      </c>
      <c r="D37" s="2">
        <f t="shared" si="1"/>
        <v>0</v>
      </c>
      <c r="E37" s="2">
        <f t="shared" si="2"/>
        <v>0</v>
      </c>
      <c r="F37" s="2">
        <f t="shared" si="3"/>
        <v>0</v>
      </c>
      <c r="G37" s="2">
        <f t="shared" si="4"/>
        <v>-4.099999999999994</v>
      </c>
    </row>
    <row r="38" spans="1:7" ht="12.75">
      <c r="A38" s="2">
        <f t="shared" si="0"/>
        <v>37</v>
      </c>
      <c r="B38" s="2">
        <f>LARGE(zadanie!$A$3:$A$52,A38)</f>
        <v>162</v>
      </c>
      <c r="C38" s="2">
        <f>LARGE(zadanie!$A$3:$A$52,$J$1-A38+1)</f>
        <v>169</v>
      </c>
      <c r="D38" s="2">
        <f t="shared" si="1"/>
        <v>0</v>
      </c>
      <c r="E38" s="2">
        <f t="shared" si="2"/>
        <v>0</v>
      </c>
      <c r="F38" s="2">
        <f t="shared" si="3"/>
        <v>0</v>
      </c>
      <c r="G38" s="2">
        <f t="shared" si="4"/>
        <v>-4.099999999999994</v>
      </c>
    </row>
    <row r="39" spans="1:7" ht="12.75">
      <c r="A39" s="2">
        <f t="shared" si="0"/>
        <v>38</v>
      </c>
      <c r="B39" s="2">
        <f>LARGE(zadanie!$A$3:$A$52,A39)</f>
        <v>162</v>
      </c>
      <c r="C39" s="2">
        <f>LARGE(zadanie!$A$3:$A$52,$J$1-A39+1)</f>
        <v>170</v>
      </c>
      <c r="D39" s="2">
        <f t="shared" si="1"/>
        <v>0</v>
      </c>
      <c r="E39" s="2">
        <f t="shared" si="2"/>
        <v>0</v>
      </c>
      <c r="F39" s="2">
        <f t="shared" si="3"/>
        <v>0</v>
      </c>
      <c r="G39" s="2">
        <f t="shared" si="4"/>
        <v>-4.099999999999994</v>
      </c>
    </row>
    <row r="40" spans="1:7" ht="12.75">
      <c r="A40" s="2">
        <f t="shared" si="0"/>
        <v>39</v>
      </c>
      <c r="B40" s="2">
        <f>LARGE(zadanie!$A$3:$A$52,A40)</f>
        <v>161</v>
      </c>
      <c r="C40" s="2">
        <f>LARGE(zadanie!$A$3:$A$52,$J$1-A40+1)</f>
        <v>171</v>
      </c>
      <c r="D40" s="2">
        <f t="shared" si="1"/>
        <v>0</v>
      </c>
      <c r="E40" s="2">
        <f t="shared" si="2"/>
        <v>0</v>
      </c>
      <c r="F40" s="2">
        <f t="shared" si="3"/>
        <v>0</v>
      </c>
      <c r="G40" s="2">
        <f t="shared" si="4"/>
        <v>-5.099999999999994</v>
      </c>
    </row>
    <row r="41" spans="1:7" ht="12.75">
      <c r="A41" s="2">
        <f t="shared" si="0"/>
        <v>40</v>
      </c>
      <c r="B41" s="2">
        <f>LARGE(zadanie!$A$3:$A$52,A41)</f>
        <v>161</v>
      </c>
      <c r="C41" s="2">
        <f>LARGE(zadanie!$A$3:$A$52,$J$1-A41+1)</f>
        <v>171</v>
      </c>
      <c r="D41" s="2">
        <f t="shared" si="1"/>
        <v>0</v>
      </c>
      <c r="E41" s="2">
        <f t="shared" si="2"/>
        <v>0</v>
      </c>
      <c r="F41" s="2">
        <f t="shared" si="3"/>
        <v>0</v>
      </c>
      <c r="G41" s="2">
        <f t="shared" si="4"/>
        <v>-5.099999999999994</v>
      </c>
    </row>
    <row r="42" spans="1:7" ht="12.75">
      <c r="A42" s="2">
        <f t="shared" si="0"/>
        <v>41</v>
      </c>
      <c r="B42" s="2">
        <f>LARGE(zadanie!$A$3:$A$52,A42)</f>
        <v>160</v>
      </c>
      <c r="C42" s="2">
        <f>LARGE(zadanie!$A$3:$A$52,$J$1-A42+1)</f>
        <v>172</v>
      </c>
      <c r="D42" s="2">
        <f t="shared" si="1"/>
        <v>0</v>
      </c>
      <c r="E42" s="2">
        <f t="shared" si="2"/>
        <v>0</v>
      </c>
      <c r="F42" s="2">
        <f t="shared" si="3"/>
        <v>0</v>
      </c>
      <c r="G42" s="2">
        <f t="shared" si="4"/>
        <v>-6.099999999999994</v>
      </c>
    </row>
    <row r="43" spans="1:7" ht="12.75">
      <c r="A43" s="2">
        <f t="shared" si="0"/>
        <v>42</v>
      </c>
      <c r="B43" s="2">
        <f>LARGE(zadanie!$A$3:$A$52,A43)</f>
        <v>160</v>
      </c>
      <c r="C43" s="2">
        <f>LARGE(zadanie!$A$3:$A$52,$J$1-A43+1)</f>
        <v>172</v>
      </c>
      <c r="D43" s="2">
        <f t="shared" si="1"/>
        <v>0</v>
      </c>
      <c r="E43" s="2">
        <f t="shared" si="2"/>
        <v>0</v>
      </c>
      <c r="F43" s="2">
        <f t="shared" si="3"/>
        <v>0</v>
      </c>
      <c r="G43" s="2">
        <f t="shared" si="4"/>
        <v>-6.099999999999994</v>
      </c>
    </row>
    <row r="44" spans="1:7" ht="12.75">
      <c r="A44" s="2">
        <f t="shared" si="0"/>
        <v>43</v>
      </c>
      <c r="B44" s="2">
        <f>LARGE(zadanie!$A$3:$A$52,A44)</f>
        <v>159</v>
      </c>
      <c r="C44" s="2">
        <f>LARGE(zadanie!$A$3:$A$52,$J$1-A44+1)</f>
        <v>174</v>
      </c>
      <c r="D44" s="2">
        <f t="shared" si="1"/>
        <v>0</v>
      </c>
      <c r="E44" s="2">
        <f t="shared" si="2"/>
        <v>0</v>
      </c>
      <c r="F44" s="2">
        <f t="shared" si="3"/>
        <v>0</v>
      </c>
      <c r="G44" s="2">
        <f t="shared" si="4"/>
        <v>-7.099999999999994</v>
      </c>
    </row>
    <row r="45" spans="1:7" ht="12.75">
      <c r="A45" s="2">
        <f t="shared" si="0"/>
        <v>44</v>
      </c>
      <c r="B45" s="2">
        <f>LARGE(zadanie!$A$3:$A$52,A45)</f>
        <v>159</v>
      </c>
      <c r="C45" s="2">
        <f>LARGE(zadanie!$A$3:$A$52,$J$1-A45+1)</f>
        <v>174</v>
      </c>
      <c r="D45" s="2">
        <f t="shared" si="1"/>
        <v>0</v>
      </c>
      <c r="E45" s="2">
        <f t="shared" si="2"/>
        <v>0</v>
      </c>
      <c r="F45" s="2">
        <f t="shared" si="3"/>
        <v>0</v>
      </c>
      <c r="G45" s="2">
        <f t="shared" si="4"/>
        <v>-7.099999999999994</v>
      </c>
    </row>
    <row r="46" spans="1:7" ht="12.75">
      <c r="A46" s="2">
        <f t="shared" si="0"/>
        <v>45</v>
      </c>
      <c r="B46" s="2">
        <f>LARGE(zadanie!$A$3:$A$52,A46)</f>
        <v>158</v>
      </c>
      <c r="C46" s="2">
        <f>LARGE(zadanie!$A$3:$A$52,$J$1-A46+1)</f>
        <v>175</v>
      </c>
      <c r="D46" s="2">
        <f t="shared" si="1"/>
        <v>0</v>
      </c>
      <c r="E46" s="2">
        <f t="shared" si="2"/>
        <v>0</v>
      </c>
      <c r="F46" s="2">
        <f t="shared" si="3"/>
        <v>0</v>
      </c>
      <c r="G46" s="2">
        <f t="shared" si="4"/>
        <v>-8.099999999999994</v>
      </c>
    </row>
    <row r="47" spans="1:7" ht="12.75">
      <c r="A47" s="2">
        <f t="shared" si="0"/>
        <v>46</v>
      </c>
      <c r="B47" s="2">
        <f>LARGE(zadanie!$A$3:$A$52,A47)</f>
        <v>158</v>
      </c>
      <c r="C47" s="2">
        <f>LARGE(zadanie!$A$3:$A$52,$J$1-A47+1)</f>
        <v>176</v>
      </c>
      <c r="D47" s="2">
        <f t="shared" si="1"/>
        <v>0</v>
      </c>
      <c r="E47" s="2">
        <f t="shared" si="2"/>
        <v>0</v>
      </c>
      <c r="F47" s="2">
        <f t="shared" si="3"/>
        <v>0</v>
      </c>
      <c r="G47" s="2">
        <f t="shared" si="4"/>
        <v>-8.099999999999994</v>
      </c>
    </row>
    <row r="48" spans="1:7" ht="12.75">
      <c r="A48" s="2">
        <f t="shared" si="0"/>
        <v>47</v>
      </c>
      <c r="B48" s="2">
        <f>LARGE(zadanie!$A$3:$A$52,A48)</f>
        <v>157</v>
      </c>
      <c r="C48" s="2">
        <f>LARGE(zadanie!$A$3:$A$52,$J$1-A48+1)</f>
        <v>177</v>
      </c>
      <c r="D48" s="2">
        <f t="shared" si="1"/>
        <v>0</v>
      </c>
      <c r="E48" s="2">
        <f t="shared" si="2"/>
        <v>0</v>
      </c>
      <c r="F48" s="2">
        <f t="shared" si="3"/>
        <v>0</v>
      </c>
      <c r="G48" s="2">
        <f t="shared" si="4"/>
        <v>-9.099999999999994</v>
      </c>
    </row>
    <row r="49" spans="1:7" ht="12.75">
      <c r="A49" s="2">
        <f t="shared" si="0"/>
        <v>48</v>
      </c>
      <c r="B49" s="2">
        <f>LARGE(zadanie!$A$3:$A$52,A49)</f>
        <v>157</v>
      </c>
      <c r="C49" s="2">
        <f>LARGE(zadanie!$A$3:$A$52,$J$1-A49+1)</f>
        <v>178</v>
      </c>
      <c r="D49" s="2">
        <f t="shared" si="1"/>
        <v>0</v>
      </c>
      <c r="E49" s="2">
        <f t="shared" si="2"/>
        <v>0</v>
      </c>
      <c r="F49" s="2">
        <f t="shared" si="3"/>
        <v>0</v>
      </c>
      <c r="G49" s="2">
        <f t="shared" si="4"/>
        <v>-9.099999999999994</v>
      </c>
    </row>
    <row r="50" spans="1:7" ht="12.75">
      <c r="A50" s="2">
        <f t="shared" si="0"/>
        <v>49</v>
      </c>
      <c r="B50" s="2">
        <f>LARGE(zadanie!$A$3:$A$52,A50)</f>
        <v>156</v>
      </c>
      <c r="C50" s="2">
        <f>LARGE(zadanie!$A$3:$A$52,$J$1-A50+1)</f>
        <v>180</v>
      </c>
      <c r="D50" s="2">
        <f t="shared" si="1"/>
        <v>0</v>
      </c>
      <c r="E50" s="2">
        <f t="shared" si="2"/>
        <v>0</v>
      </c>
      <c r="F50" s="2">
        <f t="shared" si="3"/>
        <v>0</v>
      </c>
      <c r="G50" s="2">
        <f t="shared" si="4"/>
        <v>-10.099999999999994</v>
      </c>
    </row>
    <row r="51" spans="1:7" ht="12.75">
      <c r="A51" s="2">
        <f t="shared" si="0"/>
        <v>50</v>
      </c>
      <c r="B51" s="2">
        <f>LARGE(zadanie!$A$3:$A$52,A51)</f>
        <v>155</v>
      </c>
      <c r="C51" s="2">
        <f>LARGE(zadanie!$A$3:$A$52,$J$1-A51+1)</f>
        <v>184</v>
      </c>
      <c r="D51" s="2">
        <f t="shared" si="1"/>
        <v>0</v>
      </c>
      <c r="E51" s="2">
        <f t="shared" si="2"/>
        <v>0</v>
      </c>
      <c r="F51" s="2">
        <f t="shared" si="3"/>
        <v>0</v>
      </c>
      <c r="G51" s="2">
        <f t="shared" si="4"/>
        <v>-11.099999999999994</v>
      </c>
    </row>
  </sheetData>
  <mergeCells count="1">
    <mergeCell ref="B1:C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0" sqref="A10:B10"/>
    </sheetView>
  </sheetViews>
  <sheetFormatPr defaultColWidth="9.00390625" defaultRowHeight="12.75"/>
  <cols>
    <col min="1" max="1" width="40.75390625" style="0" customWidth="1"/>
    <col min="2" max="2" width="15.375" style="0" customWidth="1"/>
  </cols>
  <sheetData>
    <row r="1" spans="1:4" ht="15.75">
      <c r="A1" s="9" t="s">
        <v>0</v>
      </c>
      <c r="B1" s="9">
        <f>AVERAGE(zadanie!A3:A52)</f>
        <v>166.1</v>
      </c>
      <c r="C1" s="23"/>
      <c r="D1" s="24"/>
    </row>
    <row r="2" spans="1:4" ht="15.75">
      <c r="A2" s="9" t="s">
        <v>1</v>
      </c>
      <c r="B2" s="10">
        <f>STDEVP(zadanie!A3:A52)</f>
        <v>6.481512169239521</v>
      </c>
      <c r="C2" s="23"/>
      <c r="D2" s="24"/>
    </row>
    <row r="3" spans="1:4" ht="15.75">
      <c r="A3" s="11" t="s">
        <v>14</v>
      </c>
      <c r="B3" s="11">
        <f>COUNT(zadanie!A3:A52)</f>
        <v>50</v>
      </c>
      <c r="C3" s="23"/>
      <c r="D3" s="24"/>
    </row>
    <row r="4" spans="1:4" ht="15.75">
      <c r="A4" s="12" t="s">
        <v>15</v>
      </c>
      <c r="B4" s="12">
        <v>162</v>
      </c>
      <c r="C4" s="23"/>
      <c r="D4" s="24"/>
    </row>
    <row r="5" spans="1:2" ht="15.75">
      <c r="A5" s="13" t="s">
        <v>16</v>
      </c>
      <c r="B5" s="14">
        <f>ABS(B1-B4)/B2*SQRT(B3)</f>
        <v>4.472934289352724</v>
      </c>
    </row>
    <row r="6" spans="1:2" ht="15.75">
      <c r="A6" s="12" t="s">
        <v>18</v>
      </c>
      <c r="B6" s="15">
        <v>0.05</v>
      </c>
    </row>
    <row r="7" spans="1:2" ht="15.75">
      <c r="A7" s="12" t="s">
        <v>24</v>
      </c>
      <c r="B7" s="15" t="s">
        <v>23</v>
      </c>
    </row>
    <row r="8" spans="1:2" ht="15.75">
      <c r="A8" s="13" t="s">
        <v>17</v>
      </c>
      <c r="B8" s="14">
        <f>IF(B7="jednostranná",TINV(2*B6,B3-1),TINV(B6,B3-1))</f>
        <v>2.0095740183023736</v>
      </c>
    </row>
    <row r="9" spans="1:2" ht="15">
      <c r="A9" s="16"/>
      <c r="B9" s="16"/>
    </row>
    <row r="10" spans="1:2" ht="15">
      <c r="A10" s="25" t="str">
        <f>IF(B5&gt;B8,"Nulovú hypotézu zamietame.","Nulovú hypotézu prijímame.")</f>
        <v>Nulovú hypotézu zamietame.</v>
      </c>
      <c r="B10" s="25"/>
    </row>
  </sheetData>
  <mergeCells count="2">
    <mergeCell ref="C1:D4"/>
    <mergeCell ref="A10:B10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:A2"/>
    </sheetView>
  </sheetViews>
  <sheetFormatPr defaultColWidth="9.00390625" defaultRowHeight="12.75"/>
  <sheetData>
    <row r="1" spans="1:5" ht="12.75">
      <c r="A1" s="26" t="s">
        <v>20</v>
      </c>
      <c r="B1" s="28" t="s">
        <v>21</v>
      </c>
      <c r="C1" s="29"/>
      <c r="D1" s="28" t="s">
        <v>22</v>
      </c>
      <c r="E1" s="29"/>
    </row>
    <row r="2" spans="1:5" ht="12.75">
      <c r="A2" s="27"/>
      <c r="B2" s="8">
        <v>0.005</v>
      </c>
      <c r="C2" s="8">
        <v>0.025</v>
      </c>
      <c r="D2" s="8">
        <v>0.975</v>
      </c>
      <c r="E2" s="8">
        <v>0.995</v>
      </c>
    </row>
    <row r="3" spans="1:5" ht="12.75">
      <c r="A3" s="18">
        <v>30</v>
      </c>
      <c r="B3" s="8">
        <v>-4.19</v>
      </c>
      <c r="C3" s="17">
        <v>-2.91</v>
      </c>
      <c r="D3" s="17">
        <v>0.83</v>
      </c>
      <c r="E3" s="8">
        <v>0.941</v>
      </c>
    </row>
    <row r="4" spans="1:5" ht="12.75">
      <c r="A4" s="18">
        <v>32</v>
      </c>
      <c r="B4" s="8">
        <v>-4.16</v>
      </c>
      <c r="C4" s="17">
        <v>-2.88</v>
      </c>
      <c r="D4" s="17">
        <v>0.862</v>
      </c>
      <c r="E4" s="8">
        <v>0.983</v>
      </c>
    </row>
    <row r="5" spans="1:5" ht="12.75">
      <c r="A5" s="18">
        <v>34</v>
      </c>
      <c r="B5" s="8">
        <v>-4.12</v>
      </c>
      <c r="C5" s="17">
        <v>-2.86</v>
      </c>
      <c r="D5" s="17">
        <v>0.891</v>
      </c>
      <c r="E5" s="8">
        <v>1.02</v>
      </c>
    </row>
    <row r="6" spans="1:5" ht="12.75">
      <c r="A6" s="18">
        <v>36</v>
      </c>
      <c r="B6" s="8">
        <v>-4.09</v>
      </c>
      <c r="C6" s="17">
        <v>-2.85</v>
      </c>
      <c r="D6" s="17">
        <v>0.917</v>
      </c>
      <c r="E6" s="8">
        <v>1.05</v>
      </c>
    </row>
    <row r="7" spans="1:5" ht="12.75">
      <c r="A7" s="18">
        <v>38</v>
      </c>
      <c r="B7" s="8">
        <v>-4.06</v>
      </c>
      <c r="C7" s="17">
        <v>-2.83</v>
      </c>
      <c r="D7" s="17">
        <v>0.941</v>
      </c>
      <c r="E7" s="8">
        <v>1.08</v>
      </c>
    </row>
    <row r="8" spans="1:5" ht="12.75">
      <c r="A8" s="18">
        <v>40</v>
      </c>
      <c r="B8" s="8">
        <v>-4.03</v>
      </c>
      <c r="C8" s="17">
        <v>-2.81</v>
      </c>
      <c r="D8" s="17">
        <v>0.964</v>
      </c>
      <c r="E8" s="8">
        <v>1.11</v>
      </c>
    </row>
    <row r="9" spans="1:5" ht="12.75">
      <c r="A9" s="18">
        <v>50</v>
      </c>
      <c r="B9" s="8">
        <v>-3.91</v>
      </c>
      <c r="C9" s="17">
        <v>-2.74</v>
      </c>
      <c r="D9" s="17">
        <v>1.06</v>
      </c>
      <c r="E9" s="8">
        <v>1.24</v>
      </c>
    </row>
    <row r="10" spans="1:5" ht="12.75">
      <c r="A10" s="18">
        <v>60</v>
      </c>
      <c r="B10" s="8">
        <v>-3.81</v>
      </c>
      <c r="C10" s="17">
        <v>-2.68</v>
      </c>
      <c r="D10" s="17">
        <v>1.13</v>
      </c>
      <c r="E10" s="8">
        <v>1.34</v>
      </c>
    </row>
    <row r="11" spans="1:5" ht="12.75">
      <c r="A11" s="18">
        <v>90</v>
      </c>
      <c r="B11" s="8">
        <v>-3.61</v>
      </c>
      <c r="C11" s="17">
        <v>-2.57</v>
      </c>
      <c r="D11" s="17">
        <v>1.28</v>
      </c>
      <c r="E11" s="8">
        <v>1.54</v>
      </c>
    </row>
    <row r="12" spans="1:5" ht="12.75">
      <c r="A12" s="18">
        <v>100</v>
      </c>
      <c r="B12" s="8">
        <v>-3.57</v>
      </c>
      <c r="C12" s="17">
        <v>-2.54</v>
      </c>
      <c r="D12" s="17">
        <v>1.31</v>
      </c>
      <c r="E12" s="8">
        <v>1.59</v>
      </c>
    </row>
  </sheetData>
  <mergeCells count="3">
    <mergeCell ref="A1:A2"/>
    <mergeCell ref="B1:C1"/>
    <mergeCell ref="D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TRUNI</cp:lastModifiedBy>
  <dcterms:created xsi:type="dcterms:W3CDTF">1997-01-24T11:07:25Z</dcterms:created>
  <dcterms:modified xsi:type="dcterms:W3CDTF">2012-02-21T11:13:19Z</dcterms:modified>
  <cp:category/>
  <cp:version/>
  <cp:contentType/>
  <cp:contentStatus/>
</cp:coreProperties>
</file>